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hondae\Desktop\"/>
    </mc:Choice>
  </mc:AlternateContent>
  <bookViews>
    <workbookView xWindow="0" yWindow="0" windowWidth="20490" windowHeight="7755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  <c r="D17" i="1"/>
  <c r="G37" i="1"/>
  <c r="C37" i="1"/>
  <c r="C25" i="1"/>
  <c r="D14" i="1"/>
  <c r="D15" i="1"/>
  <c r="D22" i="1" s="1"/>
  <c r="D16" i="1"/>
  <c r="C18" i="1"/>
  <c r="D18" i="1" s="1"/>
  <c r="D25" i="1" s="1"/>
  <c r="B33" i="1" s="1"/>
  <c r="F33" i="1" s="1"/>
  <c r="F31" i="1"/>
  <c r="B31" i="1"/>
  <c r="D20" i="1"/>
  <c r="F34" i="1" s="1"/>
  <c r="D19" i="1"/>
  <c r="B34" i="1" s="1"/>
  <c r="F30" i="1"/>
  <c r="F32" i="1"/>
  <c r="B30" i="1"/>
  <c r="F29" i="1" l="1"/>
  <c r="B29" i="1"/>
</calcChain>
</file>

<file path=xl/sharedStrings.xml><?xml version="1.0" encoding="utf-8"?>
<sst xmlns="http://schemas.openxmlformats.org/spreadsheetml/2006/main" count="52" uniqueCount="37">
  <si>
    <t>Calculated values</t>
  </si>
  <si>
    <t>Input values</t>
  </si>
  <si>
    <t>Prepared by:</t>
  </si>
  <si>
    <t>Date of Buffer:</t>
  </si>
  <si>
    <t xml:space="preserve">pH Buffers for Total Scale </t>
  </si>
  <si>
    <t>Pacific Coast Shellfish Growers Association</t>
  </si>
  <si>
    <t>Jesse Vance</t>
  </si>
  <si>
    <t>Updated January 24, 2013</t>
  </si>
  <si>
    <t>Target Salinity:</t>
  </si>
  <si>
    <t>Component</t>
  </si>
  <si>
    <t>moles</t>
  </si>
  <si>
    <t>MW</t>
  </si>
  <si>
    <t>weight (g)</t>
  </si>
  <si>
    <t>NaCl</t>
  </si>
  <si>
    <t>KCl</t>
  </si>
  <si>
    <t>MgSO4-(H2O)7</t>
  </si>
  <si>
    <t>CaCl2</t>
  </si>
  <si>
    <t>Salinity</t>
  </si>
  <si>
    <t>HCl (37%)</t>
  </si>
  <si>
    <t>g/ml</t>
  </si>
  <si>
    <t>HCl density at 20deg</t>
  </si>
  <si>
    <t>mL to add</t>
  </si>
  <si>
    <t>Conversion</t>
  </si>
  <si>
    <t>Target weight (g)</t>
  </si>
  <si>
    <t>Measured Weight (g)</t>
  </si>
  <si>
    <t>HCl</t>
  </si>
  <si>
    <t>TRIS</t>
  </si>
  <si>
    <t>AMP</t>
  </si>
  <si>
    <t>0.08 M TRIS</t>
  </si>
  <si>
    <t>0.08 M AMP</t>
  </si>
  <si>
    <t>ASW Recipe:</t>
  </si>
  <si>
    <t xml:space="preserve"> </t>
  </si>
  <si>
    <t>x %</t>
  </si>
  <si>
    <t>% HCl:</t>
  </si>
  <si>
    <t>CaCl2 dihydrate</t>
  </si>
  <si>
    <t>CaCl2(2H2O)</t>
  </si>
  <si>
    <t>column on the right is the salts contributing to the salinity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</si>
</sst>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0"/>
    <numFmt numFmtId="167" formatCode="mm/dd/yy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FE1AC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0" borderId="0" xfId="0" applyAlignment="1">
      <alignment horizontal="right"/>
    </xf>
    <xf numFmtId="0" fontId="1" fillId="0" borderId="0" xfId="0" applyFont="1"/>
    <xf numFmtId="0" fontId="1" fillId="0" borderId="5" xfId="0" applyFont="1" applyBorder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9" fontId="0" fillId="0" borderId="0" xfId="0" applyNumberFormat="1"/>
    <xf numFmtId="0" fontId="5" fillId="0" borderId="0" xfId="0" applyFont="1"/>
    <xf numFmtId="0" fontId="5" fillId="0" borderId="8" xfId="0" applyFont="1" applyBorder="1"/>
    <xf numFmtId="0" fontId="0" fillId="0" borderId="8" xfId="0" applyFont="1" applyBorder="1"/>
    <xf numFmtId="0" fontId="1" fillId="0" borderId="9" xfId="0" applyFont="1" applyBorder="1"/>
    <xf numFmtId="166" fontId="0" fillId="0" borderId="0" xfId="0" applyNumberFormat="1"/>
    <xf numFmtId="165" fontId="0" fillId="0" borderId="0" xfId="0" applyNumberFormat="1"/>
    <xf numFmtId="0" fontId="0" fillId="4" borderId="0" xfId="0" applyFill="1"/>
    <xf numFmtId="2" fontId="0" fillId="0" borderId="0" xfId="0" applyNumberFormat="1"/>
    <xf numFmtId="164" fontId="0" fillId="3" borderId="7" xfId="0" applyNumberFormat="1" applyFill="1" applyBorder="1"/>
    <xf numFmtId="2" fontId="0" fillId="3" borderId="7" xfId="0" applyNumberFormat="1" applyFill="1" applyBorder="1"/>
    <xf numFmtId="167" fontId="0" fillId="3" borderId="7" xfId="0" applyNumberFormat="1" applyFill="1" applyBorder="1"/>
    <xf numFmtId="164" fontId="0" fillId="0" borderId="0" xfId="0" applyNumberForma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showRuler="0" workbookViewId="0">
      <selection activeCell="F9" sqref="F9"/>
    </sheetView>
  </sheetViews>
  <sheetFormatPr defaultColWidth="11" defaultRowHeight="15.75" x14ac:dyDescent="0.25"/>
  <cols>
    <col min="1" max="1" width="17.375" customWidth="1"/>
    <col min="2" max="2" width="16.125" customWidth="1"/>
    <col min="5" max="5" width="15" customWidth="1"/>
    <col min="6" max="6" width="16.125" customWidth="1"/>
  </cols>
  <sheetData>
    <row r="1" spans="1:8" ht="18.75" x14ac:dyDescent="0.3">
      <c r="A1" s="1" t="s">
        <v>4</v>
      </c>
      <c r="H1" s="9" t="s">
        <v>5</v>
      </c>
    </row>
    <row r="2" spans="1:8" x14ac:dyDescent="0.25">
      <c r="H2" s="9" t="s">
        <v>6</v>
      </c>
    </row>
    <row r="3" spans="1:8" x14ac:dyDescent="0.25">
      <c r="A3" s="2"/>
      <c r="B3" s="3" t="s">
        <v>0</v>
      </c>
      <c r="C3" s="4"/>
      <c r="H3" s="9" t="s">
        <v>7</v>
      </c>
    </row>
    <row r="4" spans="1:8" x14ac:dyDescent="0.25">
      <c r="A4" s="5"/>
      <c r="B4" s="6" t="s">
        <v>1</v>
      </c>
      <c r="C4" s="7"/>
    </row>
    <row r="6" spans="1:8" x14ac:dyDescent="0.25">
      <c r="A6" t="s">
        <v>3</v>
      </c>
      <c r="C6" s="26"/>
    </row>
    <row r="7" spans="1:8" x14ac:dyDescent="0.25">
      <c r="A7" t="s">
        <v>2</v>
      </c>
      <c r="C7" s="8"/>
    </row>
    <row r="9" spans="1:8" x14ac:dyDescent="0.25">
      <c r="A9" s="10" t="s">
        <v>8</v>
      </c>
      <c r="C9" s="8">
        <v>28</v>
      </c>
    </row>
    <row r="12" spans="1:8" x14ac:dyDescent="0.25">
      <c r="A12" s="10" t="s">
        <v>30</v>
      </c>
      <c r="B12" t="s">
        <v>36</v>
      </c>
    </row>
    <row r="13" spans="1:8" x14ac:dyDescent="0.25">
      <c r="A13" s="19" t="s">
        <v>9</v>
      </c>
      <c r="B13" s="19" t="s">
        <v>10</v>
      </c>
      <c r="C13" s="19" t="s">
        <v>11</v>
      </c>
      <c r="D13" s="19" t="s">
        <v>12</v>
      </c>
    </row>
    <row r="14" spans="1:8" x14ac:dyDescent="0.25">
      <c r="A14" t="s">
        <v>13</v>
      </c>
      <c r="B14" s="20">
        <v>0.48038399999999998</v>
      </c>
      <c r="C14">
        <v>58.44</v>
      </c>
      <c r="D14" s="12">
        <f>B14*C14</f>
        <v>28.073640959999999</v>
      </c>
    </row>
    <row r="15" spans="1:8" x14ac:dyDescent="0.25">
      <c r="A15" t="s">
        <v>14</v>
      </c>
      <c r="B15" s="20">
        <v>1.0580000000000001E-2</v>
      </c>
      <c r="C15">
        <v>74.55</v>
      </c>
      <c r="D15" s="12">
        <f t="shared" ref="D15:D18" si="0">B15*C15</f>
        <v>0.78873900000000008</v>
      </c>
    </row>
    <row r="16" spans="1:8" x14ac:dyDescent="0.25">
      <c r="A16" t="s">
        <v>15</v>
      </c>
      <c r="B16" s="20">
        <v>2.9270000000000001E-2</v>
      </c>
      <c r="C16">
        <v>246.48</v>
      </c>
      <c r="D16" s="12">
        <f>B16*C16-B16*126</f>
        <v>3.5264495999999999</v>
      </c>
    </row>
    <row r="17" spans="1:7" x14ac:dyDescent="0.25">
      <c r="A17" t="s">
        <v>35</v>
      </c>
      <c r="B17" s="20">
        <v>1.0749999999999999E-2</v>
      </c>
      <c r="C17">
        <v>147</v>
      </c>
      <c r="D17" s="12">
        <f>B17*C17-B17*36</f>
        <v>1.1932499999999999</v>
      </c>
    </row>
    <row r="18" spans="1:7" x14ac:dyDescent="0.25">
      <c r="A18" t="s">
        <v>18</v>
      </c>
      <c r="B18" s="20">
        <v>0.04</v>
      </c>
      <c r="C18">
        <f>1.0079+35.453</f>
        <v>36.460900000000002</v>
      </c>
      <c r="D18" s="12">
        <f t="shared" si="0"/>
        <v>1.4584360000000001</v>
      </c>
    </row>
    <row r="19" spans="1:7" x14ac:dyDescent="0.25">
      <c r="A19" t="s">
        <v>26</v>
      </c>
      <c r="B19" s="20">
        <v>0.08</v>
      </c>
      <c r="C19">
        <v>121.05</v>
      </c>
      <c r="D19" s="12">
        <f t="shared" ref="D19:D20" si="1">C19*B19</f>
        <v>9.6839999999999993</v>
      </c>
    </row>
    <row r="20" spans="1:7" x14ac:dyDescent="0.25">
      <c r="A20" t="s">
        <v>27</v>
      </c>
      <c r="B20" s="20">
        <v>0.08</v>
      </c>
      <c r="C20">
        <v>94.037499999999994</v>
      </c>
      <c r="D20" s="12">
        <f t="shared" si="1"/>
        <v>7.5229999999999997</v>
      </c>
    </row>
    <row r="22" spans="1:7" x14ac:dyDescent="0.25">
      <c r="C22" t="s">
        <v>17</v>
      </c>
      <c r="D22" s="14">
        <f>SUM(D14:D17)+B18*35.453</f>
        <v>35.000199559999999</v>
      </c>
      <c r="E22" s="21"/>
      <c r="F22" s="20"/>
    </row>
    <row r="24" spans="1:7" x14ac:dyDescent="0.25">
      <c r="A24" t="s">
        <v>22</v>
      </c>
      <c r="B24" t="s">
        <v>19</v>
      </c>
      <c r="C24" s="15" t="s">
        <v>32</v>
      </c>
      <c r="D24" t="s">
        <v>21</v>
      </c>
      <c r="E24" s="9" t="s">
        <v>33</v>
      </c>
      <c r="F24" s="22">
        <v>37</v>
      </c>
    </row>
    <row r="25" spans="1:7" x14ac:dyDescent="0.25">
      <c r="A25" t="s">
        <v>20</v>
      </c>
      <c r="B25">
        <v>1.18</v>
      </c>
      <c r="C25">
        <f>B25*F24/100</f>
        <v>0.43659999999999999</v>
      </c>
      <c r="D25" s="12">
        <f>D18/C25</f>
        <v>3.3404397617956945</v>
      </c>
      <c r="E25" t="s">
        <v>31</v>
      </c>
    </row>
    <row r="27" spans="1:7" ht="21.75" thickBot="1" x14ac:dyDescent="0.4">
      <c r="A27" s="17" t="s">
        <v>28</v>
      </c>
      <c r="B27" s="17"/>
      <c r="C27" s="17"/>
      <c r="D27" s="16"/>
      <c r="E27" s="17" t="s">
        <v>29</v>
      </c>
      <c r="F27" s="18"/>
      <c r="G27" s="18"/>
    </row>
    <row r="28" spans="1:7" ht="16.5" thickTop="1" x14ac:dyDescent="0.25">
      <c r="A28" s="11" t="s">
        <v>9</v>
      </c>
      <c r="B28" s="11" t="s">
        <v>23</v>
      </c>
      <c r="C28" s="10" t="s">
        <v>24</v>
      </c>
      <c r="E28" s="11" t="s">
        <v>9</v>
      </c>
      <c r="F28" s="11" t="s">
        <v>23</v>
      </c>
      <c r="G28" s="10" t="s">
        <v>24</v>
      </c>
    </row>
    <row r="29" spans="1:7" x14ac:dyDescent="0.25">
      <c r="A29" t="s">
        <v>13</v>
      </c>
      <c r="B29" s="13">
        <f>C9-(D22-D14)</f>
        <v>21.0734414</v>
      </c>
      <c r="C29" s="24">
        <v>21.073</v>
      </c>
      <c r="E29" t="s">
        <v>13</v>
      </c>
      <c r="F29" s="13">
        <f>C9-(D22-D14)</f>
        <v>21.0734414</v>
      </c>
      <c r="G29" s="8"/>
    </row>
    <row r="30" spans="1:7" x14ac:dyDescent="0.25">
      <c r="A30" t="s">
        <v>14</v>
      </c>
      <c r="B30" s="13">
        <f t="shared" ref="B30" si="2">D15</f>
        <v>0.78873900000000008</v>
      </c>
      <c r="C30" s="24">
        <v>0.78900000000000003</v>
      </c>
      <c r="E30" t="s">
        <v>14</v>
      </c>
      <c r="F30" s="13">
        <f t="shared" ref="F30:F32" si="3">D15</f>
        <v>0.78873900000000008</v>
      </c>
      <c r="G30" s="8"/>
    </row>
    <row r="31" spans="1:7" x14ac:dyDescent="0.25">
      <c r="A31" t="s">
        <v>15</v>
      </c>
      <c r="B31" s="13">
        <f>C16*B16</f>
        <v>7.2144696000000001</v>
      </c>
      <c r="C31" s="24">
        <v>7.2140000000000004</v>
      </c>
      <c r="E31" t="s">
        <v>15</v>
      </c>
      <c r="F31" s="13">
        <f>B16*C16</f>
        <v>7.2144696000000001</v>
      </c>
      <c r="G31" s="8"/>
    </row>
    <row r="32" spans="1:7" x14ac:dyDescent="0.25">
      <c r="A32" t="s">
        <v>34</v>
      </c>
      <c r="B32" s="13">
        <f>C17*B17</f>
        <v>1.5802499999999999</v>
      </c>
      <c r="C32" s="24">
        <v>1.5804</v>
      </c>
      <c r="E32" t="s">
        <v>16</v>
      </c>
      <c r="F32" s="13">
        <f t="shared" si="3"/>
        <v>1.1932499999999999</v>
      </c>
      <c r="G32" s="8"/>
    </row>
    <row r="33" spans="1:9" x14ac:dyDescent="0.25">
      <c r="A33" t="s">
        <v>25</v>
      </c>
      <c r="B33" s="23">
        <f>D25</f>
        <v>3.3404397617956945</v>
      </c>
      <c r="C33" s="25">
        <v>3.34</v>
      </c>
      <c r="E33" t="s">
        <v>25</v>
      </c>
      <c r="F33" s="23">
        <f>B33</f>
        <v>3.3404397617956945</v>
      </c>
      <c r="G33" s="8"/>
    </row>
    <row r="34" spans="1:9" x14ac:dyDescent="0.25">
      <c r="A34" t="s">
        <v>26</v>
      </c>
      <c r="B34" s="12">
        <f>D19</f>
        <v>9.6839999999999993</v>
      </c>
      <c r="C34" s="24">
        <v>9.6836000000000002</v>
      </c>
      <c r="E34" t="s">
        <v>27</v>
      </c>
      <c r="F34" s="12">
        <f>D20</f>
        <v>7.5229999999999997</v>
      </c>
      <c r="G34" s="8"/>
    </row>
    <row r="37" spans="1:9" x14ac:dyDescent="0.25">
      <c r="B37" t="s">
        <v>17</v>
      </c>
      <c r="C37" s="12">
        <f>C29+C30+C32-((C32/147)*36)+C31-((C31/246.48)*126) + 0.4366*C33-(0.4366*C33)/36.4609*1.0079</f>
        <v>27.99951663124444</v>
      </c>
      <c r="F37" t="s">
        <v>17</v>
      </c>
      <c r="G37" s="12">
        <f>G29+G30+G32-((G32/147)*36)+G31-((G31/246.48)*126) + 0.4366*G33-(0.4366*G33)/36.4609*1.0079</f>
        <v>0</v>
      </c>
      <c r="I37" s="27"/>
    </row>
  </sheetData>
  <phoneticPr fontId="6" type="noConversion"/>
  <pageMargins left="0.75" right="0.75" top="1" bottom="1" header="0.5" footer="0.5"/>
  <pageSetup scale="77" orientation="portrait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Vance</dc:creator>
  <cp:lastModifiedBy>Rhonda Elliott</cp:lastModifiedBy>
  <cp:lastPrinted>2013-01-25T07:58:59Z</cp:lastPrinted>
  <dcterms:created xsi:type="dcterms:W3CDTF">2013-01-25T07:18:05Z</dcterms:created>
  <dcterms:modified xsi:type="dcterms:W3CDTF">2016-02-02T17:07:11Z</dcterms:modified>
</cp:coreProperties>
</file>