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5340" yWindow="3680" windowWidth="23280" windowHeight="2586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2" l="1"/>
  <c r="G17" i="2"/>
  <c r="E18" i="2"/>
  <c r="E17" i="2"/>
  <c r="D18" i="2"/>
  <c r="D17" i="2"/>
  <c r="C18" i="2"/>
  <c r="C17" i="2"/>
  <c r="C32" i="2"/>
  <c r="D32" i="2"/>
  <c r="E32" i="2"/>
  <c r="D31" i="2"/>
  <c r="E31" i="2"/>
  <c r="C31" i="2"/>
  <c r="C29" i="2"/>
  <c r="D29" i="2"/>
  <c r="E29" i="2"/>
  <c r="D28" i="2"/>
  <c r="E28" i="2"/>
  <c r="C28" i="2"/>
  <c r="E32" i="1"/>
  <c r="E31" i="1"/>
  <c r="F8" i="1"/>
  <c r="F6" i="1"/>
  <c r="E19" i="1"/>
  <c r="E18" i="1"/>
  <c r="E17" i="1"/>
  <c r="E9" i="1"/>
  <c r="E7" i="1"/>
  <c r="B42" i="1"/>
  <c r="D41" i="1"/>
  <c r="C41" i="1"/>
  <c r="B41" i="1"/>
  <c r="D40" i="1"/>
  <c r="C40" i="1"/>
  <c r="B40" i="1"/>
  <c r="B35" i="1"/>
  <c r="D34" i="1"/>
  <c r="C34" i="1"/>
  <c r="B34" i="1"/>
  <c r="D33" i="1"/>
  <c r="C33" i="1"/>
  <c r="B33" i="1"/>
  <c r="B28" i="1"/>
  <c r="C27" i="1"/>
  <c r="D27" i="1"/>
  <c r="B27" i="1"/>
  <c r="C26" i="1"/>
  <c r="D26" i="1"/>
  <c r="B26" i="1"/>
  <c r="B14" i="1"/>
  <c r="B21" i="1"/>
  <c r="C20" i="1"/>
  <c r="D20" i="1"/>
  <c r="B20" i="1"/>
  <c r="C19" i="1"/>
  <c r="D19" i="1"/>
  <c r="B19" i="1"/>
  <c r="C13" i="1"/>
  <c r="D13" i="1"/>
  <c r="B13" i="1"/>
  <c r="C12" i="1"/>
  <c r="D12" i="1"/>
  <c r="B12" i="1"/>
</calcChain>
</file>

<file path=xl/sharedStrings.xml><?xml version="1.0" encoding="utf-8"?>
<sst xmlns="http://schemas.openxmlformats.org/spreadsheetml/2006/main" count="66" uniqueCount="17">
  <si>
    <t>hypo</t>
  </si>
  <si>
    <t>hyper</t>
  </si>
  <si>
    <t>DEGS</t>
  </si>
  <si>
    <t>Housekeeping</t>
  </si>
  <si>
    <t>Oyster 4</t>
  </si>
  <si>
    <t>Oyster 6</t>
  </si>
  <si>
    <t>Oyster 2</t>
  </si>
  <si>
    <t>probes</t>
  </si>
  <si>
    <t>Environmental Response</t>
  </si>
  <si>
    <t>TE- Blast</t>
  </si>
  <si>
    <t>Promoter</t>
  </si>
  <si>
    <t>dust</t>
  </si>
  <si>
    <t>trf</t>
  </si>
  <si>
    <t>oyster 2</t>
  </si>
  <si>
    <t>oyster 4</t>
  </si>
  <si>
    <t>oyster 6</t>
  </si>
  <si>
    <t xml:space="preserve">hypo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</si>
</sst>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0" fontId="4" fillId="0" borderId="0" xfId="0" applyFont="1"/>
    <xf numFmtId="0" fontId="1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2"/>
  <sheetViews>
    <sheetView zoomScale="200" zoomScaleNormal="200" zoomScalePageLayoutView="200" workbookViewId="0">
      <selection activeCell="G28" sqref="G28"/>
    </sheetView>
  </sheetViews>
  <sheetFormatPr baseColWidth="10" defaultRowHeight="15" x14ac:dyDescent="0"/>
  <cols>
    <col min="1" max="1" width="20.33203125" customWidth="1"/>
  </cols>
  <sheetData>
    <row r="4" spans="1:6">
      <c r="B4" t="s">
        <v>6</v>
      </c>
      <c r="C4" t="s">
        <v>4</v>
      </c>
      <c r="D4" t="s">
        <v>5</v>
      </c>
    </row>
    <row r="6" spans="1:6">
      <c r="A6" t="s">
        <v>0</v>
      </c>
      <c r="B6">
        <v>726</v>
      </c>
      <c r="C6">
        <v>426</v>
      </c>
      <c r="D6">
        <v>372</v>
      </c>
      <c r="F6">
        <f>SUM(B6:D6)</f>
        <v>1524</v>
      </c>
    </row>
    <row r="7" spans="1:6">
      <c r="B7" s="3">
        <v>7224</v>
      </c>
      <c r="C7" s="3">
        <v>6560</v>
      </c>
      <c r="D7" s="3">
        <v>7645</v>
      </c>
      <c r="E7">
        <f>SUM(B7:D7)</f>
        <v>21429</v>
      </c>
    </row>
    <row r="8" spans="1:6">
      <c r="A8" t="s">
        <v>1</v>
      </c>
      <c r="B8">
        <v>154</v>
      </c>
      <c r="C8">
        <v>278</v>
      </c>
      <c r="D8">
        <v>260</v>
      </c>
      <c r="F8">
        <f>SUM(B8:D8)</f>
        <v>692</v>
      </c>
    </row>
    <row r="9" spans="1:6">
      <c r="B9" s="3">
        <v>2803</v>
      </c>
      <c r="C9" s="3">
        <v>3587</v>
      </c>
      <c r="D9" s="3">
        <v>4044</v>
      </c>
      <c r="E9">
        <f>SUM(B9:D9)</f>
        <v>10434</v>
      </c>
    </row>
    <row r="11" spans="1:6">
      <c r="A11" t="s">
        <v>2</v>
      </c>
    </row>
    <row r="12" spans="1:6">
      <c r="A12" t="s">
        <v>0</v>
      </c>
      <c r="B12" s="1">
        <f>B6/B7</f>
        <v>0.1004983388704319</v>
      </c>
      <c r="C12" s="1">
        <f>C6/C7</f>
        <v>6.4939024390243905E-2</v>
      </c>
      <c r="D12" s="1">
        <f>D6/D7</f>
        <v>4.8659254414650098E-2</v>
      </c>
    </row>
    <row r="13" spans="1:6">
      <c r="A13" t="s">
        <v>1</v>
      </c>
      <c r="B13" s="1">
        <f>B8/B9</f>
        <v>5.4941134498751334E-2</v>
      </c>
      <c r="C13" s="1">
        <f>C8/C9</f>
        <v>7.7502090883746863E-2</v>
      </c>
      <c r="D13" s="1">
        <f>D8/D9</f>
        <v>6.4292779426310578E-2</v>
      </c>
    </row>
    <row r="14" spans="1:6">
      <c r="A14" s="2" t="s">
        <v>7</v>
      </c>
      <c r="B14" s="1">
        <f>117460/697753</f>
        <v>0.16834037259603327</v>
      </c>
    </row>
    <row r="16" spans="1:6">
      <c r="A16" t="s">
        <v>3</v>
      </c>
    </row>
    <row r="17" spans="1:5">
      <c r="A17" t="s">
        <v>0</v>
      </c>
      <c r="B17">
        <v>2172</v>
      </c>
      <c r="C17">
        <v>1988</v>
      </c>
      <c r="D17">
        <v>2367</v>
      </c>
      <c r="E17">
        <f>SUM(B17:D17)</f>
        <v>6527</v>
      </c>
    </row>
    <row r="18" spans="1:5">
      <c r="A18" t="s">
        <v>1</v>
      </c>
      <c r="B18">
        <v>1038</v>
      </c>
      <c r="C18">
        <v>1381</v>
      </c>
      <c r="D18">
        <v>1452</v>
      </c>
      <c r="E18">
        <f>SUM(B18:D18)</f>
        <v>3871</v>
      </c>
    </row>
    <row r="19" spans="1:5">
      <c r="A19" t="s">
        <v>0</v>
      </c>
      <c r="B19" s="1">
        <f>B17/B7</f>
        <v>0.30066445182724255</v>
      </c>
      <c r="C19" s="1">
        <f>C17/C7</f>
        <v>0.30304878048780487</v>
      </c>
      <c r="D19" s="1">
        <f>D17/D7</f>
        <v>0.30961412688031392</v>
      </c>
      <c r="E19">
        <f>E17/E7</f>
        <v>0.30458724158850159</v>
      </c>
    </row>
    <row r="20" spans="1:5">
      <c r="A20" t="s">
        <v>1</v>
      </c>
      <c r="B20" s="1">
        <f>B18/B9</f>
        <v>0.37031751694612913</v>
      </c>
      <c r="C20" s="1">
        <f t="shared" ref="C20:D20" si="0">C18/C9</f>
        <v>0.38500139392249794</v>
      </c>
      <c r="D20" s="1">
        <f t="shared" si="0"/>
        <v>0.35905044510385759</v>
      </c>
    </row>
    <row r="21" spans="1:5">
      <c r="A21" s="2" t="s">
        <v>7</v>
      </c>
      <c r="B21" s="1">
        <f>251970/697753</f>
        <v>0.36111632626445173</v>
      </c>
    </row>
    <row r="23" spans="1:5">
      <c r="A23" t="s">
        <v>8</v>
      </c>
      <c r="B23" t="s">
        <v>6</v>
      </c>
      <c r="C23" t="s">
        <v>4</v>
      </c>
      <c r="D23" t="s">
        <v>5</v>
      </c>
    </row>
    <row r="24" spans="1:5">
      <c r="A24" t="s">
        <v>0</v>
      </c>
      <c r="B24">
        <v>2063</v>
      </c>
      <c r="C24">
        <v>1873</v>
      </c>
      <c r="D24">
        <v>2175</v>
      </c>
    </row>
    <row r="25" spans="1:5">
      <c r="A25" t="s">
        <v>1</v>
      </c>
      <c r="B25">
        <v>746</v>
      </c>
      <c r="C25">
        <v>865</v>
      </c>
      <c r="D25">
        <v>1041</v>
      </c>
    </row>
    <row r="26" spans="1:5">
      <c r="A26" t="s">
        <v>0</v>
      </c>
      <c r="B26" s="1">
        <f>B24/B$7</f>
        <v>0.28557585825027687</v>
      </c>
      <c r="C26" s="1">
        <f t="shared" ref="C26:D26" si="1">C24/C$7</f>
        <v>0.28551829268292683</v>
      </c>
      <c r="D26" s="1">
        <f t="shared" si="1"/>
        <v>0.28449967298888162</v>
      </c>
    </row>
    <row r="27" spans="1:5">
      <c r="A27" t="s">
        <v>1</v>
      </c>
      <c r="B27" s="1">
        <f>B25/B$9</f>
        <v>0.26614341776667855</v>
      </c>
      <c r="C27" s="1">
        <f t="shared" ref="C27:D27" si="2">C25/C$9</f>
        <v>0.24114859213827711</v>
      </c>
      <c r="D27" s="1">
        <f t="shared" si="2"/>
        <v>0.25741839762611274</v>
      </c>
    </row>
    <row r="28" spans="1:5">
      <c r="A28" s="2" t="s">
        <v>7</v>
      </c>
      <c r="B28" s="1">
        <f>190475/697753</f>
        <v>0.27298341963416856</v>
      </c>
    </row>
    <row r="30" spans="1:5">
      <c r="A30" t="s">
        <v>9</v>
      </c>
      <c r="B30" t="s">
        <v>6</v>
      </c>
      <c r="C30" t="s">
        <v>4</v>
      </c>
      <c r="D30" t="s">
        <v>5</v>
      </c>
    </row>
    <row r="31" spans="1:5">
      <c r="A31" t="s">
        <v>0</v>
      </c>
      <c r="B31">
        <v>368</v>
      </c>
      <c r="C31">
        <v>251</v>
      </c>
      <c r="D31">
        <v>141</v>
      </c>
      <c r="E31">
        <f>SUM(B31:D31)</f>
        <v>760</v>
      </c>
    </row>
    <row r="32" spans="1:5">
      <c r="A32" t="s">
        <v>1</v>
      </c>
      <c r="B32">
        <v>15</v>
      </c>
      <c r="C32">
        <v>3</v>
      </c>
      <c r="D32">
        <v>27</v>
      </c>
      <c r="E32">
        <f>SUM(B32:D32)</f>
        <v>45</v>
      </c>
    </row>
    <row r="33" spans="1:4">
      <c r="A33" t="s">
        <v>0</v>
      </c>
      <c r="B33" s="1">
        <f>B31/B$7</f>
        <v>5.0941306755260242E-2</v>
      </c>
      <c r="C33" s="1">
        <f t="shared" ref="C33:D33" si="3">C31/C$7</f>
        <v>3.8262195121951219E-2</v>
      </c>
      <c r="D33" s="1">
        <f t="shared" si="3"/>
        <v>1.8443427076520601E-2</v>
      </c>
    </row>
    <row r="34" spans="1:4">
      <c r="A34" t="s">
        <v>1</v>
      </c>
      <c r="B34" s="1">
        <f>B32/B$9</f>
        <v>5.3514092044238317E-3</v>
      </c>
      <c r="C34" s="1">
        <f t="shared" ref="C34:D34" si="4">C32/C$9</f>
        <v>8.363534987454698E-4</v>
      </c>
      <c r="D34" s="1">
        <f t="shared" si="4"/>
        <v>6.6765578635014835E-3</v>
      </c>
    </row>
    <row r="35" spans="1:4">
      <c r="A35" s="2" t="s">
        <v>7</v>
      </c>
      <c r="B35" s="1">
        <f>10322/697753</f>
        <v>1.4793200459188281E-2</v>
      </c>
    </row>
    <row r="37" spans="1:4">
      <c r="A37" t="s">
        <v>10</v>
      </c>
    </row>
    <row r="38" spans="1:4">
      <c r="A38" t="s">
        <v>0</v>
      </c>
      <c r="B38">
        <v>720</v>
      </c>
      <c r="C38">
        <v>684</v>
      </c>
      <c r="D38">
        <v>856</v>
      </c>
    </row>
    <row r="39" spans="1:4">
      <c r="A39" t="s">
        <v>1</v>
      </c>
      <c r="B39">
        <v>256</v>
      </c>
      <c r="C39">
        <v>308</v>
      </c>
      <c r="D39">
        <v>392</v>
      </c>
    </row>
    <row r="40" spans="1:4">
      <c r="A40" t="s">
        <v>0</v>
      </c>
      <c r="B40" s="1">
        <f>B38/B$7</f>
        <v>9.9667774086378738E-2</v>
      </c>
      <c r="C40" s="1">
        <f t="shared" ref="C40:D40" si="5">C38/C$7</f>
        <v>0.10426829268292682</v>
      </c>
      <c r="D40" s="1">
        <f t="shared" si="5"/>
        <v>0.1119686069326357</v>
      </c>
    </row>
    <row r="41" spans="1:4">
      <c r="A41" t="s">
        <v>1</v>
      </c>
      <c r="B41" s="1">
        <f>B39/B$9</f>
        <v>9.1330717088833391E-2</v>
      </c>
      <c r="C41" s="1">
        <f t="shared" ref="C41:D41" si="6">C39/C$9</f>
        <v>8.5865625871201556E-2</v>
      </c>
      <c r="D41" s="1">
        <f t="shared" si="6"/>
        <v>9.6933728981206724E-2</v>
      </c>
    </row>
    <row r="42" spans="1:4">
      <c r="A42" s="2" t="s">
        <v>7</v>
      </c>
      <c r="B42" s="1">
        <f>66368/697753</f>
        <v>9.5116753349681046E-2</v>
      </c>
    </row>
  </sheetData>
  <conditionalFormatting sqref="A19:D20 A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D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2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D2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3:A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3:D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D9 B7:D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0:A4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0:D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32"/>
  <sheetViews>
    <sheetView tabSelected="1" zoomScale="200" zoomScaleNormal="200" zoomScalePageLayoutView="200" workbookViewId="0">
      <selection activeCell="G25" sqref="G25"/>
    </sheetView>
  </sheetViews>
  <sheetFormatPr baseColWidth="10" defaultRowHeight="15" x14ac:dyDescent="0"/>
  <sheetData>
    <row r="5" spans="2:5">
      <c r="C5" t="s">
        <v>13</v>
      </c>
      <c r="D5" t="s">
        <v>14</v>
      </c>
      <c r="E5" t="s">
        <v>15</v>
      </c>
    </row>
    <row r="6" spans="2:5">
      <c r="B6" s="2" t="s">
        <v>11</v>
      </c>
    </row>
    <row r="7" spans="2:5">
      <c r="B7" t="s">
        <v>0</v>
      </c>
      <c r="C7">
        <v>918</v>
      </c>
      <c r="D7">
        <v>907</v>
      </c>
      <c r="E7">
        <v>1052</v>
      </c>
    </row>
    <row r="8" spans="2:5">
      <c r="B8" t="s">
        <v>1</v>
      </c>
      <c r="C8">
        <v>322</v>
      </c>
      <c r="D8">
        <v>413</v>
      </c>
      <c r="E8">
        <v>539</v>
      </c>
    </row>
    <row r="9" spans="2:5">
      <c r="B9" s="2" t="s">
        <v>12</v>
      </c>
    </row>
    <row r="10" spans="2:5">
      <c r="B10" t="s">
        <v>16</v>
      </c>
      <c r="C10">
        <v>819</v>
      </c>
      <c r="D10">
        <v>653</v>
      </c>
      <c r="E10">
        <v>550</v>
      </c>
    </row>
    <row r="11" spans="2:5">
      <c r="B11" t="s">
        <v>1</v>
      </c>
      <c r="C11">
        <v>156</v>
      </c>
      <c r="D11">
        <v>220</v>
      </c>
      <c r="E11">
        <v>314</v>
      </c>
    </row>
    <row r="15" spans="2:5">
      <c r="C15" t="s">
        <v>13</v>
      </c>
      <c r="D15" t="s">
        <v>14</v>
      </c>
      <c r="E15" t="s">
        <v>15</v>
      </c>
    </row>
    <row r="16" spans="2:5">
      <c r="B16" s="2" t="s">
        <v>11</v>
      </c>
    </row>
    <row r="17" spans="2:7">
      <c r="B17" t="s">
        <v>0</v>
      </c>
      <c r="C17" s="1">
        <f>C7/7224</f>
        <v>0.12707641196013289</v>
      </c>
      <c r="D17" s="1">
        <f>D7/6560</f>
        <v>0.13826219512195123</v>
      </c>
      <c r="E17" s="1">
        <f>E7/7645</f>
        <v>0.13760627861347285</v>
      </c>
      <c r="G17" s="1">
        <f>56210/697753</f>
        <v>8.0558593083798993E-2</v>
      </c>
    </row>
    <row r="18" spans="2:7">
      <c r="B18" t="s">
        <v>1</v>
      </c>
      <c r="C18" s="1">
        <f>C8/2803</f>
        <v>0.11487691758829825</v>
      </c>
      <c r="D18" s="1">
        <f>D8/3587</f>
        <v>0.115137998327293</v>
      </c>
      <c r="E18" s="1">
        <f>E8/4044</f>
        <v>0.13328387734915925</v>
      </c>
      <c r="G18" s="1"/>
    </row>
    <row r="19" spans="2:7">
      <c r="B19" s="2" t="s">
        <v>12</v>
      </c>
      <c r="G19" s="1"/>
    </row>
    <row r="20" spans="2:7">
      <c r="B20" t="s">
        <v>16</v>
      </c>
      <c r="C20">
        <v>819</v>
      </c>
      <c r="D20">
        <v>653</v>
      </c>
      <c r="E20">
        <v>550</v>
      </c>
      <c r="G20" s="1">
        <f>42390/697753</f>
        <v>6.0752157282018132E-2</v>
      </c>
    </row>
    <row r="21" spans="2:7">
      <c r="B21" t="s">
        <v>1</v>
      </c>
      <c r="C21">
        <v>156</v>
      </c>
      <c r="D21">
        <v>220</v>
      </c>
      <c r="E21">
        <v>314</v>
      </c>
    </row>
    <row r="26" spans="2:7">
      <c r="C26" t="s">
        <v>13</v>
      </c>
      <c r="D26" t="s">
        <v>14</v>
      </c>
      <c r="E26" t="s">
        <v>15</v>
      </c>
    </row>
    <row r="27" spans="2:7">
      <c r="B27" s="2" t="s">
        <v>11</v>
      </c>
    </row>
    <row r="28" spans="2:7">
      <c r="B28" t="s">
        <v>0</v>
      </c>
      <c r="C28" s="1">
        <f>C7/56210</f>
        <v>1.6331613591887565E-2</v>
      </c>
      <c r="D28" s="1">
        <f>D7/56210</f>
        <v>1.6135918875644903E-2</v>
      </c>
      <c r="E28" s="1">
        <f>E7/56210</f>
        <v>1.8715531044298166E-2</v>
      </c>
    </row>
    <row r="29" spans="2:7">
      <c r="B29" t="s">
        <v>1</v>
      </c>
      <c r="C29" s="1">
        <f>C8/56210</f>
        <v>5.7285180572851802E-3</v>
      </c>
      <c r="D29" s="1">
        <f>D8/56210</f>
        <v>7.3474470734744704E-3</v>
      </c>
      <c r="E29" s="1">
        <f>E8/56210</f>
        <v>9.5890410958904115E-3</v>
      </c>
    </row>
    <row r="30" spans="2:7">
      <c r="B30" s="2" t="s">
        <v>12</v>
      </c>
    </row>
    <row r="31" spans="2:7">
      <c r="B31" t="s">
        <v>16</v>
      </c>
      <c r="C31" s="1">
        <f>C10/42390</f>
        <v>1.9320594479830148E-2</v>
      </c>
      <c r="D31" s="1">
        <f>D10/42390</f>
        <v>1.5404576551073367E-2</v>
      </c>
      <c r="E31" s="1">
        <f>E10/42390</f>
        <v>1.2974758197688134E-2</v>
      </c>
    </row>
    <row r="32" spans="2:7">
      <c r="B32" t="s">
        <v>1</v>
      </c>
      <c r="C32" s="1">
        <f>C11/42390</f>
        <v>3.6801132342533615E-3</v>
      </c>
      <c r="D32" s="1">
        <f>D11/42390</f>
        <v>5.1899032790752534E-3</v>
      </c>
      <c r="E32" s="1">
        <f>E11/42390</f>
        <v>7.4074074074074077E-3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2015-04-03T14:08:08Z</dcterms:created>
  <dcterms:modified xsi:type="dcterms:W3CDTF">2015-04-03T15:34:26Z</dcterms:modified>
</cp:coreProperties>
</file>