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g\Dropbox\UW\Postdoc\2021_ploidy_gigas_desiccation\project-gigas_ploidy\bisulfide_analysis\WGBS\analyses\"/>
    </mc:Choice>
  </mc:AlternateContent>
  <xr:revisionPtr revIDLastSave="0" documentId="13_ncr:1_{BB93DD18-D869-4875-BFF5-A38BE1E2EDB1}" xr6:coauthVersionLast="47" xr6:coauthVersionMax="47" xr10:uidLastSave="{00000000-0000-0000-0000-000000000000}"/>
  <bookViews>
    <workbookView xWindow="41554" yWindow="9" windowWidth="24377" windowHeight="17897" activeTab="2" xr2:uid="{6D26FA60-A9F2-42A9-87BF-F475A2C210D1}"/>
  </bookViews>
  <sheets>
    <sheet name="data" sheetId="1" r:id="rId1"/>
    <sheet name="plot" sheetId="2" r:id="rId2"/>
    <sheet name="chi-square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F2" i="3"/>
  <c r="C2" i="2"/>
  <c r="G2" i="3"/>
  <c r="E4" i="3"/>
  <c r="E6" i="3"/>
  <c r="C2" i="3"/>
  <c r="C3" i="3"/>
  <c r="E3" i="3" s="1"/>
  <c r="C4" i="3"/>
  <c r="C5" i="3"/>
  <c r="E5" i="3" s="1"/>
  <c r="C6" i="3"/>
  <c r="E2" i="3" l="1"/>
  <c r="H2" i="3"/>
  <c r="G2" i="2"/>
  <c r="G3" i="2"/>
  <c r="G4" i="2"/>
  <c r="G5" i="2"/>
  <c r="G6" i="2"/>
  <c r="E2" i="2"/>
  <c r="E3" i="2"/>
  <c r="E4" i="2"/>
  <c r="E5" i="2"/>
  <c r="E6" i="2"/>
  <c r="C3" i="2"/>
  <c r="C4" i="2"/>
  <c r="C5" i="2"/>
  <c r="C6" i="2"/>
  <c r="B16" i="1" l="1"/>
  <c r="C16" i="1"/>
  <c r="D16" i="1"/>
</calcChain>
</file>

<file path=xl/sharedStrings.xml><?xml version="1.0" encoding="utf-8"?>
<sst xmlns="http://schemas.openxmlformats.org/spreadsheetml/2006/main" count="45" uniqueCount="29">
  <si>
    <t>intron</t>
  </si>
  <si>
    <t>lncRNA</t>
  </si>
  <si>
    <t>mRNA</t>
  </si>
  <si>
    <t>nonCDS</t>
  </si>
  <si>
    <t>intergenic</t>
  </si>
  <si>
    <t>gene</t>
  </si>
  <si>
    <t>exon</t>
  </si>
  <si>
    <t>CDS</t>
  </si>
  <si>
    <t>upstream</t>
  </si>
  <si>
    <t>downstream</t>
  </si>
  <si>
    <t>flanks</t>
  </si>
  <si>
    <t>TE</t>
  </si>
  <si>
    <t>feature</t>
  </si>
  <si>
    <t>all_CpG</t>
  </si>
  <si>
    <t>UTR</t>
  </si>
  <si>
    <t>calc_total</t>
  </si>
  <si>
    <t>base</t>
  </si>
  <si>
    <t>x10_20</t>
  </si>
  <si>
    <t>x10_50</t>
  </si>
  <si>
    <t>all_CpG_percent</t>
  </si>
  <si>
    <t>x10_20_percent</t>
  </si>
  <si>
    <t>x10_50_percent</t>
  </si>
  <si>
    <t>E</t>
  </si>
  <si>
    <t>O</t>
  </si>
  <si>
    <t>(O-E)^2/E</t>
  </si>
  <si>
    <t>X2</t>
  </si>
  <si>
    <t>df</t>
  </si>
  <si>
    <t>n</t>
  </si>
  <si>
    <t>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</si>
</sst>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Var(--jp-code-font-famil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CC68-15EC-45D9-B80D-5EBBE48143A7}">
  <dimension ref="A1:D16"/>
  <sheetViews>
    <sheetView workbookViewId="0">
      <selection activeCell="G11" sqref="G11"/>
    </sheetView>
  </sheetViews>
  <sheetFormatPr defaultRowHeight="14.6"/>
  <cols>
    <col min="1" max="1" width="13" customWidth="1"/>
    <col min="2" max="2" width="13" style="1" customWidth="1"/>
    <col min="3" max="3" width="10.69140625" style="1" customWidth="1"/>
    <col min="4" max="4" width="10.84375" style="1" customWidth="1"/>
  </cols>
  <sheetData>
    <row r="1" spans="1:4">
      <c r="A1" t="s">
        <v>12</v>
      </c>
      <c r="B1" s="1" t="s">
        <v>13</v>
      </c>
      <c r="C1" s="1" t="s">
        <v>17</v>
      </c>
      <c r="D1" s="1" t="s">
        <v>18</v>
      </c>
    </row>
    <row r="2" spans="1:4">
      <c r="A2" t="s">
        <v>5</v>
      </c>
      <c r="B2" s="2">
        <v>1355206</v>
      </c>
      <c r="C2" s="1">
        <v>57292</v>
      </c>
      <c r="D2" s="1">
        <v>1030</v>
      </c>
    </row>
    <row r="3" spans="1:4">
      <c r="A3" t="s">
        <v>6</v>
      </c>
      <c r="B3" s="2">
        <v>660217</v>
      </c>
      <c r="C3" s="1">
        <v>19075</v>
      </c>
      <c r="D3" s="1">
        <v>509</v>
      </c>
    </row>
    <row r="4" spans="1:4">
      <c r="A4" t="s">
        <v>14</v>
      </c>
      <c r="B4" s="2">
        <v>171838</v>
      </c>
      <c r="C4" s="1">
        <v>5423</v>
      </c>
      <c r="D4" s="1">
        <v>94</v>
      </c>
    </row>
    <row r="5" spans="1:4">
      <c r="A5" t="s">
        <v>0</v>
      </c>
      <c r="B5" s="2">
        <v>697814</v>
      </c>
      <c r="C5" s="1">
        <v>38286</v>
      </c>
      <c r="D5" s="1">
        <v>524</v>
      </c>
    </row>
    <row r="6" spans="1:4">
      <c r="A6" t="s">
        <v>1</v>
      </c>
      <c r="B6" s="2">
        <v>54625</v>
      </c>
      <c r="C6" s="1">
        <v>1959</v>
      </c>
      <c r="D6" s="1">
        <v>72</v>
      </c>
    </row>
    <row r="7" spans="1:4">
      <c r="A7" t="s">
        <v>2</v>
      </c>
      <c r="B7" s="2">
        <v>1311970</v>
      </c>
      <c r="C7" s="1">
        <v>56339</v>
      </c>
      <c r="D7" s="1">
        <v>1024</v>
      </c>
    </row>
    <row r="8" spans="1:4">
      <c r="A8" t="s">
        <v>7</v>
      </c>
      <c r="B8" s="2">
        <v>488392</v>
      </c>
      <c r="C8" s="1">
        <v>13653</v>
      </c>
      <c r="D8" s="1">
        <v>415</v>
      </c>
    </row>
    <row r="9" spans="1:4">
      <c r="A9" t="s">
        <v>3</v>
      </c>
      <c r="B9" s="2">
        <v>1268572</v>
      </c>
      <c r="C9" s="1">
        <v>41714</v>
      </c>
      <c r="D9" s="1">
        <v>577</v>
      </c>
    </row>
    <row r="10" spans="1:4">
      <c r="A10" t="s">
        <v>4</v>
      </c>
      <c r="B10" s="2">
        <v>435052</v>
      </c>
      <c r="C10" s="1">
        <v>2232</v>
      </c>
      <c r="D10" s="1">
        <v>26</v>
      </c>
    </row>
    <row r="11" spans="1:4">
      <c r="A11" t="s">
        <v>11</v>
      </c>
      <c r="B11" s="2">
        <v>398259</v>
      </c>
      <c r="C11" s="1">
        <v>7563</v>
      </c>
      <c r="D11" s="1">
        <v>190</v>
      </c>
    </row>
    <row r="12" spans="1:4">
      <c r="A12" t="s">
        <v>8</v>
      </c>
      <c r="B12" s="2">
        <v>81075</v>
      </c>
      <c r="C12" s="1">
        <v>341</v>
      </c>
      <c r="D12" s="1">
        <v>5</v>
      </c>
    </row>
    <row r="13" spans="1:4">
      <c r="A13" t="s">
        <v>9</v>
      </c>
      <c r="B13" s="2">
        <v>61406</v>
      </c>
      <c r="C13" s="1">
        <v>929</v>
      </c>
      <c r="D13" s="1">
        <v>23</v>
      </c>
    </row>
    <row r="14" spans="1:4">
      <c r="A14" t="s">
        <v>10</v>
      </c>
      <c r="B14" s="2">
        <v>136014</v>
      </c>
      <c r="C14" s="1">
        <v>1197</v>
      </c>
      <c r="D14" s="1">
        <v>27</v>
      </c>
    </row>
    <row r="15" spans="1:4">
      <c r="A15" t="s">
        <v>15</v>
      </c>
      <c r="B15" s="1">
        <v>1926243</v>
      </c>
      <c r="C15" s="1">
        <v>60721</v>
      </c>
      <c r="D15" s="1">
        <v>1083</v>
      </c>
    </row>
    <row r="16" spans="1:4">
      <c r="A16" t="s">
        <v>16</v>
      </c>
      <c r="B16" s="1">
        <f>B2+B3+B4+B5+B10</f>
        <v>3320127</v>
      </c>
      <c r="C16" s="1">
        <f t="shared" ref="C16:D16" si="0">C2+C3+C4+C5+C10</f>
        <v>122308</v>
      </c>
      <c r="D16" s="1">
        <f t="shared" si="0"/>
        <v>2183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BA40-C6E5-42E4-8F2A-26CFC3277C23}">
  <dimension ref="A1:G6"/>
  <sheetViews>
    <sheetView workbookViewId="0">
      <selection activeCell="B11" sqref="B11"/>
    </sheetView>
  </sheetViews>
  <sheetFormatPr defaultRowHeight="14.6"/>
  <cols>
    <col min="1" max="1" width="17.921875" customWidth="1"/>
    <col min="2" max="6" width="17.921875" style="1" customWidth="1"/>
    <col min="7" max="7" width="17.921875" customWidth="1"/>
  </cols>
  <sheetData>
    <row r="1" spans="1:7">
      <c r="A1" t="s">
        <v>12</v>
      </c>
      <c r="B1" s="1" t="s">
        <v>13</v>
      </c>
      <c r="C1" s="1" t="s">
        <v>19</v>
      </c>
      <c r="D1" s="1" t="s">
        <v>17</v>
      </c>
      <c r="E1" s="1" t="s">
        <v>20</v>
      </c>
      <c r="F1" s="1" t="s">
        <v>18</v>
      </c>
      <c r="G1" s="1" t="s">
        <v>21</v>
      </c>
    </row>
    <row r="2" spans="1:7">
      <c r="A2" t="s">
        <v>6</v>
      </c>
      <c r="B2" s="2">
        <v>660217</v>
      </c>
      <c r="C2" s="2">
        <f>B2/SUM($B$2:$B$6)*100</f>
        <v>27.937651808156804</v>
      </c>
      <c r="D2" s="1">
        <v>19075</v>
      </c>
      <c r="E2" s="2">
        <f>D2/SUM($D$2:$D$6)*100</f>
        <v>26.281706829799251</v>
      </c>
      <c r="F2" s="1">
        <v>509</v>
      </c>
      <c r="G2" s="2">
        <f>F2/SUM($F$2:$F$6)*100</f>
        <v>37.90022338049144</v>
      </c>
    </row>
    <row r="3" spans="1:7">
      <c r="A3" t="s">
        <v>14</v>
      </c>
      <c r="B3" s="2">
        <v>171838</v>
      </c>
      <c r="C3" s="2">
        <f>B3/SUM($B$2:$B$6)*100</f>
        <v>7.2714731844379186</v>
      </c>
      <c r="D3" s="1">
        <v>5423</v>
      </c>
      <c r="E3" s="2">
        <f>D3/SUM($D$2:$D$6)*100</f>
        <v>7.4718582510092446</v>
      </c>
      <c r="F3" s="1">
        <v>94</v>
      </c>
      <c r="G3" s="2">
        <f>F3/SUM($F$2:$F$6)*100</f>
        <v>6.9992553983618766</v>
      </c>
    </row>
    <row r="4" spans="1:7">
      <c r="A4" t="s">
        <v>0</v>
      </c>
      <c r="B4" s="2">
        <v>697814</v>
      </c>
      <c r="C4" s="2">
        <f>B4/SUM($B$2:$B$6)*100</f>
        <v>29.528601291480122</v>
      </c>
      <c r="D4" s="1">
        <v>38286</v>
      </c>
      <c r="E4" s="2">
        <f>D4/SUM($D$2:$D$6)*100</f>
        <v>52.75079568470219</v>
      </c>
      <c r="F4" s="1">
        <v>524</v>
      </c>
      <c r="G4" s="2">
        <f>F4/SUM($F$2:$F$6)*100</f>
        <v>39.017125837676844</v>
      </c>
    </row>
    <row r="5" spans="1:7">
      <c r="A5" t="s">
        <v>4</v>
      </c>
      <c r="B5" s="2">
        <v>435052</v>
      </c>
      <c r="C5" s="2">
        <f>B5/SUM($B$2:$B$6)*100</f>
        <v>18.409600622889496</v>
      </c>
      <c r="D5" s="1">
        <v>2232</v>
      </c>
      <c r="E5" s="2">
        <f>D5/SUM($D$2:$D$6)*100</f>
        <v>3.0752697061133385</v>
      </c>
      <c r="F5" s="1">
        <v>26</v>
      </c>
      <c r="G5" s="2">
        <f>F5/SUM($F$2:$F$6)*100</f>
        <v>1.9359642591213699</v>
      </c>
    </row>
    <row r="6" spans="1:7">
      <c r="A6" t="s">
        <v>11</v>
      </c>
      <c r="B6" s="2">
        <v>398259</v>
      </c>
      <c r="C6" s="2">
        <f>B6/SUM($B$2:$B$6)*100</f>
        <v>16.852673093035655</v>
      </c>
      <c r="D6" s="1">
        <v>7563</v>
      </c>
      <c r="E6" s="2">
        <f>D6/SUM($D$2:$D$6)*100</f>
        <v>10.420369528375977</v>
      </c>
      <c r="F6" s="1">
        <v>190</v>
      </c>
      <c r="G6" s="2">
        <f>F6/SUM($F$2:$F$6)*100</f>
        <v>14.147431124348472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39CB-EF3D-4D56-AF34-40ACEBB12E76}">
  <dimension ref="A1:I7"/>
  <sheetViews>
    <sheetView tabSelected="1" workbookViewId="0">
      <selection activeCell="F9" sqref="F9"/>
    </sheetView>
  </sheetViews>
  <sheetFormatPr defaultRowHeight="14.6"/>
  <sheetData>
    <row r="1" spans="1:9">
      <c r="A1" t="s">
        <v>12</v>
      </c>
      <c r="B1" s="1" t="s">
        <v>13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>
      <c r="A2" t="s">
        <v>6</v>
      </c>
      <c r="B2" s="2">
        <v>660217</v>
      </c>
      <c r="C2" s="2">
        <f>(B2/SUM($B$2:$B$6))*(SUM($D$2:$D$6))</f>
        <v>20276.868305842127</v>
      </c>
      <c r="D2" s="1">
        <v>19075</v>
      </c>
      <c r="E2" s="1">
        <f t="shared" ref="E2:E6" si="0">((D2-C2)^2)/C2</f>
        <v>71.238191361712452</v>
      </c>
      <c r="F2" s="2">
        <f>SUM(E2:E6)</f>
        <v>24382.309920980551</v>
      </c>
      <c r="G2" s="1">
        <f>5</f>
        <v>5</v>
      </c>
      <c r="H2" s="2">
        <f>SUM(C2:C6)</f>
        <v>72579</v>
      </c>
      <c r="I2">
        <f>_xlfn.CHISQ.TEST(D2:D6,C2:C6)</f>
        <v>0</v>
      </c>
    </row>
    <row r="3" spans="1:9">
      <c r="A3" t="s">
        <v>14</v>
      </c>
      <c r="B3" s="2">
        <v>171838</v>
      </c>
      <c r="C3" s="2">
        <f>(B3/SUM($B$2:$B$6))*(SUM($D$2:$D$6))</f>
        <v>5277.5625225331969</v>
      </c>
      <c r="D3" s="1">
        <v>5423</v>
      </c>
      <c r="E3" s="1">
        <f t="shared" si="0"/>
        <v>4.0079221727067296</v>
      </c>
      <c r="F3" s="2"/>
      <c r="G3" s="1"/>
      <c r="H3" s="2"/>
    </row>
    <row r="4" spans="1:9">
      <c r="A4" t="s">
        <v>0</v>
      </c>
      <c r="B4" s="2">
        <v>697814</v>
      </c>
      <c r="C4" s="2">
        <f>(B4/SUM($B$2:$B$6))*(SUM($D$2:$D$6))</f>
        <v>21431.56353134336</v>
      </c>
      <c r="D4" s="1">
        <v>38286</v>
      </c>
      <c r="E4" s="1">
        <f t="shared" si="0"/>
        <v>13254.843878307414</v>
      </c>
      <c r="F4" s="2"/>
      <c r="G4" s="1"/>
      <c r="H4" s="2"/>
    </row>
    <row r="5" spans="1:9">
      <c r="A5" t="s">
        <v>4</v>
      </c>
      <c r="B5" s="2">
        <v>435052</v>
      </c>
      <c r="C5" s="2">
        <f>(B5/SUM($B$2:$B$6))*(SUM($D$2:$D$6))</f>
        <v>13361.504036086968</v>
      </c>
      <c r="D5" s="1">
        <v>2232</v>
      </c>
      <c r="E5" s="1">
        <f t="shared" si="0"/>
        <v>9270.3530796186697</v>
      </c>
      <c r="F5" s="2"/>
      <c r="G5" s="1"/>
      <c r="H5" s="2"/>
    </row>
    <row r="6" spans="1:9">
      <c r="A6" t="s">
        <v>11</v>
      </c>
      <c r="B6" s="2">
        <v>398259</v>
      </c>
      <c r="C6" s="2">
        <f>(B6/SUM($B$2:$B$6))*(SUM($D$2:$D$6))</f>
        <v>12231.501604194349</v>
      </c>
      <c r="D6" s="1">
        <v>7563</v>
      </c>
      <c r="E6" s="1">
        <f t="shared" si="0"/>
        <v>1781.8668495200488</v>
      </c>
      <c r="F6" s="2"/>
      <c r="G6" s="1"/>
      <c r="H6" s="2"/>
    </row>
    <row r="7" spans="1:9">
      <c r="C7" s="2"/>
      <c r="F7" s="2"/>
      <c r="G7" s="1"/>
      <c r="H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plot</vt:lpstr>
      <vt:lpstr>chi-square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George</dc:creator>
  <cp:lastModifiedBy>Matthew George</cp:lastModifiedBy>
  <dcterms:created xsi:type="dcterms:W3CDTF">2021-06-07T15:52:02Z</dcterms:created>
  <dcterms:modified xsi:type="dcterms:W3CDTF">2021-09-23T16:58:18Z</dcterms:modified>
</cp:coreProperties>
</file>